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tan_mienia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<sst xmlns="http://schemas.openxmlformats.org/spreadsheetml/2006/main" count="113" uniqueCount="60">
  <si>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Lp.</t>
  </si>
  <si>
    <t>Symbol
Grupy</t>
  </si>
  <si>
    <t>Wyszczególnienie</t>
  </si>
  <si>
    <t>Wartość majątku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</si>
  <si>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</si>
  <si>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</si>
  <si>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</si>
  <si>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</si>
  <si>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</si>
  <si>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</si>
  <si>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</si>
  <si>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</si>
  <si>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</si>
  <si>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</si>
  <si>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</si>
  <si>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</si>
  <si>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</si>
  <si>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</si>
  <si>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</si>
  <si>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</si>
  <si>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</si>
  <si>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</si>
  <si>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</si>
  <si>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</si>
  <si>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</si>
  <si>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</si>
  <si>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</si>
  <si>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</si>
  <si>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</si>
  <si>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</si>
  <si>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</si>
  <si>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</si>
  <si>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</si>
  <si>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</si>
  <si>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</si>
  <si>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</si>
  <si>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</si>
  <si>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</si>
  <si>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</si>
  <si>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</si>
  <si>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</si>
  <si>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</si>
  <si>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</si>
  <si>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</si>
  <si>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</si>
  <si>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</si>
  <si>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</si>
  <si>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DŁUGOTERMINOWE AKTYWA FINANSOWE</t>
  </si>
  <si>
    <t>14.</t>
  </si>
  <si>
    <t>odpis aktualizujący</t>
  </si>
  <si>
    <t>ŚRODKI TRWAŁE W BUDOWIE</t>
  </si>
  <si>
    <t>15.</t>
  </si>
  <si>
    <t>Środki trwałe w budowie</t>
  </si>
  <si>
    <t>OGÓŁEM</t>
  </si>
  <si>
    <t>Wartości niematerialne
i prawne</t>
  </si>
  <si>
    <t>Akcje, udziały, inne papiery
i inne aktywa finansowe</t>
  </si>
  <si>
    <t>Narzędzia, przyrządy, ruchomości
i wyposażenie</t>
  </si>
  <si>
    <t>Specjalistyczne maszyny, urządzenia
i aparaty</t>
  </si>
  <si>
    <t>UWAGI: W grupie 1 KŚT nastąpiła zmiana ze względu na modernizację obiektu: adaptację pomieszczeń na zaplecze sportowe (w tym przebudowa schodów ewakuacyjnych/wejściowych oraz przebudowa i remont pomieszczeń ze zmianą sposobu użytkowania)- budynek Przedwiośnie 2 na kwotę 628 953,46 zł oraz przebudowano część ogrodzenia  z zabudową bramy dwuskrzydłowej na terenie Zespołu Szkół Ogólnokształcących nr 14 w Gliwicach – budynek ul. Przedwiośnie 2 na kwotę 11 008,50 zł. Ponadto wzrost wartości w grupach: 2 KŚT na kwotę 3 121 562,63 zł - modernizacja boisk szkolnych, w grupie 4  KŚT na kwotę 53 353,99 zł, w grupie 8 KŚT na kwotę 4241,58 zł - zakup nowych środków trwałych. Likwidacja środków trwałych nastąpiła w grupie 4 na kwotę 2468,99 zł.</t>
  </si>
  <si>
    <t>Dynamika
2019/2020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</si>
</sst>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4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2">
      <selection activeCell="B69" sqref="B69:H69"/>
    </sheetView>
  </sheetViews>
  <sheetFormatPr defaultColWidth="9.140625" defaultRowHeight="15"/>
  <cols>
    <col min="1" max="1" width="3.421875" style="9" bestFit="1" customWidth="1"/>
    <col min="2" max="2" width="7.00390625" style="10" bestFit="1" customWidth="1"/>
    <col min="3" max="3" width="17.57421875" style="10" customWidth="1"/>
    <col min="4" max="4" width="9.57421875" style="9" bestFit="1" customWidth="1"/>
    <col min="5" max="6" width="12.28125" style="9" bestFit="1" customWidth="1"/>
    <col min="7" max="7" width="13.28125" style="9" customWidth="1"/>
    <col min="8" max="8" width="9.00390625" style="9" bestFit="1" customWidth="1"/>
  </cols>
  <sheetData>
    <row r="1" spans="1:8" ht="15">
      <c r="A1" s="21" t="s">
        <v>0</v>
      </c>
      <c r="B1" s="22" t="s">
        <v>1</v>
      </c>
      <c r="C1" s="21" t="s">
        <v>2</v>
      </c>
      <c r="D1" s="21"/>
      <c r="E1" s="21" t="s">
        <v>3</v>
      </c>
      <c r="F1" s="21"/>
      <c r="G1" s="21"/>
      <c r="H1" s="22" t="s">
        <v>59</v>
      </c>
    </row>
    <row r="2" spans="1:8" ht="24">
      <c r="A2" s="21"/>
      <c r="B2" s="22"/>
      <c r="C2" s="21"/>
      <c r="D2" s="21"/>
      <c r="E2" s="11">
        <v>43830</v>
      </c>
      <c r="F2" s="11">
        <v>44196</v>
      </c>
      <c r="G2" s="1" t="s">
        <v>4</v>
      </c>
      <c r="H2" s="22"/>
    </row>
    <row r="3" spans="1:8" ht="15">
      <c r="A3" s="24" t="s">
        <v>5</v>
      </c>
      <c r="B3" s="25">
        <v>0</v>
      </c>
      <c r="C3" s="26" t="s">
        <v>6</v>
      </c>
      <c r="D3" s="2" t="s">
        <v>7</v>
      </c>
      <c r="E3" s="3">
        <v>3235156.33</v>
      </c>
      <c r="F3" s="3">
        <v>3235156.33</v>
      </c>
      <c r="G3" s="3">
        <f aca="true" t="shared" si="0" ref="G3:G11">F3-E3</f>
        <v>0</v>
      </c>
      <c r="H3" s="4">
        <f aca="true" t="shared" si="1" ref="H3:H11">F3/E3</f>
        <v>1</v>
      </c>
    </row>
    <row r="4" spans="1:8" ht="15">
      <c r="A4" s="24"/>
      <c r="B4" s="25"/>
      <c r="C4" s="26"/>
      <c r="D4" s="2" t="s">
        <v>8</v>
      </c>
      <c r="E4" s="3">
        <v>0</v>
      </c>
      <c r="F4" s="3">
        <v>0</v>
      </c>
      <c r="G4" s="3">
        <f t="shared" si="0"/>
        <v>0</v>
      </c>
      <c r="H4" s="4" t="e">
        <f t="shared" si="1"/>
        <v>#DIV/0!</v>
      </c>
    </row>
    <row r="5" spans="1:8" ht="15">
      <c r="A5" s="24"/>
      <c r="B5" s="25"/>
      <c r="C5" s="26"/>
      <c r="D5" s="2" t="s">
        <v>9</v>
      </c>
      <c r="E5" s="3">
        <v>3235156.33</v>
      </c>
      <c r="F5" s="3">
        <v>3235156.33</v>
      </c>
      <c r="G5" s="3">
        <f t="shared" si="0"/>
        <v>0</v>
      </c>
      <c r="H5" s="4">
        <f t="shared" si="1"/>
        <v>1</v>
      </c>
    </row>
    <row r="6" spans="1:8" ht="15">
      <c r="A6" s="24"/>
      <c r="B6" s="25"/>
      <c r="C6" s="26" t="s">
        <v>10</v>
      </c>
      <c r="D6" s="2" t="s">
        <v>7</v>
      </c>
      <c r="E6" s="3"/>
      <c r="F6" s="3"/>
      <c r="G6" s="3">
        <f t="shared" si="0"/>
        <v>0</v>
      </c>
      <c r="H6" s="4" t="e">
        <f t="shared" si="1"/>
        <v>#DIV/0!</v>
      </c>
    </row>
    <row r="7" spans="1:8" ht="15">
      <c r="A7" s="24"/>
      <c r="B7" s="25"/>
      <c r="C7" s="26"/>
      <c r="D7" s="2" t="s">
        <v>8</v>
      </c>
      <c r="E7" s="3"/>
      <c r="F7" s="3"/>
      <c r="G7" s="3">
        <f t="shared" si="0"/>
        <v>0</v>
      </c>
      <c r="H7" s="4" t="e">
        <f t="shared" si="1"/>
        <v>#DIV/0!</v>
      </c>
    </row>
    <row r="8" spans="1:8" ht="15">
      <c r="A8" s="24"/>
      <c r="B8" s="25"/>
      <c r="C8" s="26"/>
      <c r="D8" s="2" t="s">
        <v>9</v>
      </c>
      <c r="E8" s="3"/>
      <c r="F8" s="3"/>
      <c r="G8" s="3">
        <f t="shared" si="0"/>
        <v>0</v>
      </c>
      <c r="H8" s="4" t="e">
        <f t="shared" si="1"/>
        <v>#DIV/0!</v>
      </c>
    </row>
    <row r="9" spans="1:8" ht="15">
      <c r="A9" s="23" t="s">
        <v>11</v>
      </c>
      <c r="B9" s="23"/>
      <c r="C9" s="23"/>
      <c r="D9" s="5" t="s">
        <v>7</v>
      </c>
      <c r="E9" s="6">
        <f>SUMIF($D$3:$D$8,"Brutto",E$3:E$8)</f>
        <v>3235156.33</v>
      </c>
      <c r="F9" s="6">
        <f>SUMIF($D$3:$D$8,"Brutto",F$3:F$8)</f>
        <v>3235156.33</v>
      </c>
      <c r="G9" s="3">
        <f t="shared" si="0"/>
        <v>0</v>
      </c>
      <c r="H9" s="7">
        <f t="shared" si="1"/>
        <v>1</v>
      </c>
    </row>
    <row r="10" spans="1:8" ht="15">
      <c r="A10" s="23"/>
      <c r="B10" s="23"/>
      <c r="C10" s="23"/>
      <c r="D10" s="5" t="s">
        <v>8</v>
      </c>
      <c r="E10" s="6">
        <f>SUMIF($D$3:$D$8,"umorzenie",E$3:E$8)</f>
        <v>0</v>
      </c>
      <c r="F10" s="6">
        <f>SUMIF($D$3:$D$8,"umorzenie",F$3:F$8)</f>
        <v>0</v>
      </c>
      <c r="G10" s="3">
        <f t="shared" si="0"/>
        <v>0</v>
      </c>
      <c r="H10" s="7" t="e">
        <f t="shared" si="1"/>
        <v>#DIV/0!</v>
      </c>
    </row>
    <row r="11" spans="1:8" ht="15">
      <c r="A11" s="23"/>
      <c r="B11" s="23"/>
      <c r="C11" s="23"/>
      <c r="D11" s="5" t="s">
        <v>9</v>
      </c>
      <c r="E11" s="6">
        <f>SUMIF($D$3:$D$8,"netto",E$3:E$8)</f>
        <v>3235156.33</v>
      </c>
      <c r="F11" s="6">
        <f>SUMIF($D$3:$D$8,"netto",F$3:F$8)</f>
        <v>3235156.33</v>
      </c>
      <c r="G11" s="3">
        <f t="shared" si="0"/>
        <v>0</v>
      </c>
      <c r="H11" s="7">
        <f t="shared" si="1"/>
        <v>1</v>
      </c>
    </row>
    <row r="12" spans="1:8" ht="15">
      <c r="A12" s="23" t="s">
        <v>12</v>
      </c>
      <c r="B12" s="23"/>
      <c r="C12" s="23"/>
      <c r="D12" s="23"/>
      <c r="E12" s="23"/>
      <c r="F12" s="23"/>
      <c r="G12" s="23"/>
      <c r="H12" s="23"/>
    </row>
    <row r="13" spans="1:8" ht="15">
      <c r="A13" s="24" t="s">
        <v>13</v>
      </c>
      <c r="B13" s="25" t="s">
        <v>14</v>
      </c>
      <c r="C13" s="26" t="s">
        <v>15</v>
      </c>
      <c r="D13" s="2" t="s">
        <v>7</v>
      </c>
      <c r="E13" s="3">
        <v>21645251.18</v>
      </c>
      <c r="F13" s="3">
        <v>22285213.14</v>
      </c>
      <c r="G13" s="3">
        <f aca="true" t="shared" si="2" ref="G13:G39">F13-E13</f>
        <v>639961.9600000009</v>
      </c>
      <c r="H13" s="4">
        <f aca="true" t="shared" si="3" ref="H13:H39">F13/E13</f>
        <v>1.0295659290196326</v>
      </c>
    </row>
    <row r="14" spans="1:8" ht="15">
      <c r="A14" s="24"/>
      <c r="B14" s="25"/>
      <c r="C14" s="26"/>
      <c r="D14" s="2" t="s">
        <v>8</v>
      </c>
      <c r="E14" s="3">
        <v>7702673.51</v>
      </c>
      <c r="F14" s="3">
        <v>8243850.71</v>
      </c>
      <c r="G14" s="3">
        <f t="shared" si="2"/>
        <v>541177.2000000002</v>
      </c>
      <c r="H14" s="4">
        <f t="shared" si="3"/>
        <v>1.0702583589058288</v>
      </c>
    </row>
    <row r="15" spans="1:8" ht="15">
      <c r="A15" s="24"/>
      <c r="B15" s="25"/>
      <c r="C15" s="26"/>
      <c r="D15" s="2" t="s">
        <v>9</v>
      </c>
      <c r="E15" s="3">
        <v>13942577.67</v>
      </c>
      <c r="F15" s="3">
        <v>14041362.43</v>
      </c>
      <c r="G15" s="3">
        <f t="shared" si="2"/>
        <v>98784.75999999978</v>
      </c>
      <c r="H15" s="4">
        <f t="shared" si="3"/>
        <v>1.0070851145561521</v>
      </c>
    </row>
    <row r="16" spans="1:8" ht="15">
      <c r="A16" s="12" t="s">
        <v>16</v>
      </c>
      <c r="B16" s="15" t="s">
        <v>17</v>
      </c>
      <c r="C16" s="18" t="s">
        <v>18</v>
      </c>
      <c r="D16" s="2" t="s">
        <v>7</v>
      </c>
      <c r="E16" s="3">
        <v>2695649.21</v>
      </c>
      <c r="F16" s="3">
        <v>5817211.84</v>
      </c>
      <c r="G16" s="3">
        <f t="shared" si="2"/>
        <v>3121562.63</v>
      </c>
      <c r="H16" s="4">
        <f t="shared" si="3"/>
        <v>2.1580003134013124</v>
      </c>
    </row>
    <row r="17" spans="1:8" ht="15">
      <c r="A17" s="13"/>
      <c r="B17" s="16"/>
      <c r="C17" s="19"/>
      <c r="D17" s="2" t="s">
        <v>8</v>
      </c>
      <c r="E17" s="3">
        <v>516088.17</v>
      </c>
      <c r="F17" s="3">
        <v>583479.4</v>
      </c>
      <c r="G17" s="3">
        <f t="shared" si="2"/>
        <v>67391.23000000004</v>
      </c>
      <c r="H17" s="4">
        <f t="shared" si="3"/>
        <v>1.130580846292214</v>
      </c>
    </row>
    <row r="18" spans="1:8" ht="15">
      <c r="A18" s="14"/>
      <c r="B18" s="17"/>
      <c r="C18" s="20"/>
      <c r="D18" s="2" t="s">
        <v>9</v>
      </c>
      <c r="E18" s="3">
        <v>2179561.04</v>
      </c>
      <c r="F18" s="3">
        <v>5233732.44</v>
      </c>
      <c r="G18" s="3">
        <f t="shared" si="2"/>
        <v>3054171.4000000004</v>
      </c>
      <c r="H18" s="4">
        <f t="shared" si="3"/>
        <v>2.401278213341527</v>
      </c>
    </row>
    <row r="19" spans="1:8" ht="15">
      <c r="A19" s="12" t="s">
        <v>19</v>
      </c>
      <c r="B19" s="15" t="s">
        <v>20</v>
      </c>
      <c r="C19" s="18" t="s">
        <v>21</v>
      </c>
      <c r="D19" s="2" t="s">
        <v>7</v>
      </c>
      <c r="E19" s="3">
        <v>0</v>
      </c>
      <c r="F19" s="3">
        <v>0</v>
      </c>
      <c r="G19" s="3">
        <f t="shared" si="2"/>
        <v>0</v>
      </c>
      <c r="H19" s="4" t="e">
        <f t="shared" si="3"/>
        <v>#DIV/0!</v>
      </c>
    </row>
    <row r="20" spans="1:8" ht="15">
      <c r="A20" s="13"/>
      <c r="B20" s="16"/>
      <c r="C20" s="19"/>
      <c r="D20" s="2" t="s">
        <v>8</v>
      </c>
      <c r="E20" s="3">
        <v>0</v>
      </c>
      <c r="F20" s="3">
        <v>0</v>
      </c>
      <c r="G20" s="3">
        <f t="shared" si="2"/>
        <v>0</v>
      </c>
      <c r="H20" s="4" t="e">
        <f t="shared" si="3"/>
        <v>#DIV/0!</v>
      </c>
    </row>
    <row r="21" spans="1:8" ht="15">
      <c r="A21" s="14"/>
      <c r="B21" s="17"/>
      <c r="C21" s="20"/>
      <c r="D21" s="2" t="s">
        <v>9</v>
      </c>
      <c r="E21" s="3">
        <v>0</v>
      </c>
      <c r="F21" s="3">
        <v>0</v>
      </c>
      <c r="G21" s="3">
        <f t="shared" si="2"/>
        <v>0</v>
      </c>
      <c r="H21" s="4" t="e">
        <f t="shared" si="3"/>
        <v>#DIV/0!</v>
      </c>
    </row>
    <row r="22" spans="1:8" ht="15">
      <c r="A22" s="12" t="s">
        <v>22</v>
      </c>
      <c r="B22" s="15" t="s">
        <v>23</v>
      </c>
      <c r="C22" s="18" t="s">
        <v>24</v>
      </c>
      <c r="D22" s="2" t="s">
        <v>7</v>
      </c>
      <c r="E22" s="3">
        <v>475172.5</v>
      </c>
      <c r="F22" s="3">
        <v>526057.5</v>
      </c>
      <c r="G22" s="3">
        <f t="shared" si="2"/>
        <v>50885</v>
      </c>
      <c r="H22" s="4">
        <f t="shared" si="3"/>
        <v>1.107087426145242</v>
      </c>
    </row>
    <row r="23" spans="1:8" ht="15">
      <c r="A23" s="13"/>
      <c r="B23" s="16"/>
      <c r="C23" s="19"/>
      <c r="D23" s="2" t="s">
        <v>8</v>
      </c>
      <c r="E23" s="3">
        <v>431710.43</v>
      </c>
      <c r="F23" s="3">
        <v>469157.15</v>
      </c>
      <c r="G23" s="3">
        <f t="shared" si="2"/>
        <v>37446.72000000003</v>
      </c>
      <c r="H23" s="4">
        <f t="shared" si="3"/>
        <v>1.0867403643687739</v>
      </c>
    </row>
    <row r="24" spans="1:8" ht="15">
      <c r="A24" s="14"/>
      <c r="B24" s="17"/>
      <c r="C24" s="20"/>
      <c r="D24" s="2" t="s">
        <v>9</v>
      </c>
      <c r="E24" s="3">
        <v>43462.07</v>
      </c>
      <c r="F24" s="3">
        <v>56900.35</v>
      </c>
      <c r="G24" s="3">
        <f t="shared" si="2"/>
        <v>13438.279999999999</v>
      </c>
      <c r="H24" s="4">
        <f t="shared" si="3"/>
        <v>1.3091955813425362</v>
      </c>
    </row>
    <row r="25" spans="1:8" ht="15">
      <c r="A25" s="12" t="s">
        <v>25</v>
      </c>
      <c r="B25" s="15" t="s">
        <v>26</v>
      </c>
      <c r="C25" s="18" t="s">
        <v>57</v>
      </c>
      <c r="D25" s="2" t="s">
        <v>7</v>
      </c>
      <c r="E25" s="3">
        <v>8499.01</v>
      </c>
      <c r="F25" s="3">
        <v>8499.01</v>
      </c>
      <c r="G25" s="3">
        <f t="shared" si="2"/>
        <v>0</v>
      </c>
      <c r="H25" s="4">
        <f t="shared" si="3"/>
        <v>1</v>
      </c>
    </row>
    <row r="26" spans="1:8" ht="15">
      <c r="A26" s="13"/>
      <c r="B26" s="16"/>
      <c r="C26" s="19"/>
      <c r="D26" s="2" t="s">
        <v>8</v>
      </c>
      <c r="E26" s="3">
        <v>8499.01</v>
      </c>
      <c r="F26" s="3">
        <v>8499.01</v>
      </c>
      <c r="G26" s="3">
        <f t="shared" si="2"/>
        <v>0</v>
      </c>
      <c r="H26" s="4">
        <f t="shared" si="3"/>
        <v>1</v>
      </c>
    </row>
    <row r="27" spans="1:8" ht="15">
      <c r="A27" s="14"/>
      <c r="B27" s="17"/>
      <c r="C27" s="20"/>
      <c r="D27" s="2" t="s">
        <v>9</v>
      </c>
      <c r="E27" s="3">
        <v>0</v>
      </c>
      <c r="F27" s="3">
        <v>0</v>
      </c>
      <c r="G27" s="3">
        <f t="shared" si="2"/>
        <v>0</v>
      </c>
      <c r="H27" s="4" t="e">
        <f t="shared" si="3"/>
        <v>#DIV/0!</v>
      </c>
    </row>
    <row r="28" spans="1:8" ht="15">
      <c r="A28" s="12" t="s">
        <v>27</v>
      </c>
      <c r="B28" s="15" t="s">
        <v>28</v>
      </c>
      <c r="C28" s="18" t="s">
        <v>29</v>
      </c>
      <c r="D28" s="2" t="s">
        <v>7</v>
      </c>
      <c r="E28" s="3">
        <v>93873.62</v>
      </c>
      <c r="F28" s="3">
        <v>93873.62</v>
      </c>
      <c r="G28" s="3">
        <f t="shared" si="2"/>
        <v>0</v>
      </c>
      <c r="H28" s="4">
        <f t="shared" si="3"/>
        <v>1</v>
      </c>
    </row>
    <row r="29" spans="1:8" ht="15">
      <c r="A29" s="13"/>
      <c r="B29" s="16"/>
      <c r="C29" s="19"/>
      <c r="D29" s="2" t="s">
        <v>8</v>
      </c>
      <c r="E29" s="3">
        <v>64988.73</v>
      </c>
      <c r="F29" s="3">
        <v>71433.52</v>
      </c>
      <c r="G29" s="3">
        <f t="shared" si="2"/>
        <v>6444.790000000001</v>
      </c>
      <c r="H29" s="4">
        <f t="shared" si="3"/>
        <v>1.099167809557134</v>
      </c>
    </row>
    <row r="30" spans="1:8" ht="15">
      <c r="A30" s="14"/>
      <c r="B30" s="17"/>
      <c r="C30" s="20"/>
      <c r="D30" s="2" t="s">
        <v>9</v>
      </c>
      <c r="E30" s="3">
        <v>28884.89</v>
      </c>
      <c r="F30" s="3">
        <v>22440.1</v>
      </c>
      <c r="G30" s="3">
        <f t="shared" si="2"/>
        <v>-6444.790000000001</v>
      </c>
      <c r="H30" s="4">
        <f t="shared" si="3"/>
        <v>0.7768802304595932</v>
      </c>
    </row>
    <row r="31" spans="1:8" ht="15">
      <c r="A31" s="12" t="s">
        <v>30</v>
      </c>
      <c r="B31" s="15" t="s">
        <v>31</v>
      </c>
      <c r="C31" s="18" t="s">
        <v>32</v>
      </c>
      <c r="D31" s="2" t="s">
        <v>7</v>
      </c>
      <c r="E31" s="3">
        <v>0</v>
      </c>
      <c r="F31" s="3">
        <v>0</v>
      </c>
      <c r="G31" s="3">
        <f t="shared" si="2"/>
        <v>0</v>
      </c>
      <c r="H31" s="4" t="e">
        <f t="shared" si="3"/>
        <v>#DIV/0!</v>
      </c>
    </row>
    <row r="32" spans="1:8" ht="15">
      <c r="A32" s="13"/>
      <c r="B32" s="16"/>
      <c r="C32" s="19"/>
      <c r="D32" s="2" t="s">
        <v>8</v>
      </c>
      <c r="E32" s="3">
        <v>0</v>
      </c>
      <c r="F32" s="3">
        <v>0</v>
      </c>
      <c r="G32" s="3">
        <f t="shared" si="2"/>
        <v>0</v>
      </c>
      <c r="H32" s="4" t="e">
        <f t="shared" si="3"/>
        <v>#DIV/0!</v>
      </c>
    </row>
    <row r="33" spans="1:8" ht="15">
      <c r="A33" s="14"/>
      <c r="B33" s="17"/>
      <c r="C33" s="20"/>
      <c r="D33" s="2" t="s">
        <v>9</v>
      </c>
      <c r="E33" s="3">
        <v>0</v>
      </c>
      <c r="F33" s="3">
        <v>0</v>
      </c>
      <c r="G33" s="3">
        <f t="shared" si="2"/>
        <v>0</v>
      </c>
      <c r="H33" s="4" t="e">
        <f t="shared" si="3"/>
        <v>#DIV/0!</v>
      </c>
    </row>
    <row r="34" spans="1:8" ht="15">
      <c r="A34" s="12" t="s">
        <v>33</v>
      </c>
      <c r="B34" s="15" t="s">
        <v>34</v>
      </c>
      <c r="C34" s="18" t="s">
        <v>56</v>
      </c>
      <c r="D34" s="2" t="s">
        <v>7</v>
      </c>
      <c r="E34" s="3">
        <v>443904.38</v>
      </c>
      <c r="F34" s="3">
        <v>448145.96</v>
      </c>
      <c r="G34" s="3">
        <f t="shared" si="2"/>
        <v>4241.580000000016</v>
      </c>
      <c r="H34" s="4">
        <f t="shared" si="3"/>
        <v>1.0095551659120823</v>
      </c>
    </row>
    <row r="35" spans="1:8" ht="15">
      <c r="A35" s="13"/>
      <c r="B35" s="16"/>
      <c r="C35" s="19"/>
      <c r="D35" s="2" t="s">
        <v>8</v>
      </c>
      <c r="E35" s="3">
        <v>331520.47</v>
      </c>
      <c r="F35" s="3">
        <v>366554.08</v>
      </c>
      <c r="G35" s="3">
        <f t="shared" si="2"/>
        <v>35033.610000000044</v>
      </c>
      <c r="H35" s="4">
        <f t="shared" si="3"/>
        <v>1.1056755560222271</v>
      </c>
    </row>
    <row r="36" spans="1:8" ht="15">
      <c r="A36" s="14"/>
      <c r="B36" s="17"/>
      <c r="C36" s="20"/>
      <c r="D36" s="2" t="s">
        <v>9</v>
      </c>
      <c r="E36" s="3">
        <v>112383.91</v>
      </c>
      <c r="F36" s="3">
        <v>81591.88</v>
      </c>
      <c r="G36" s="3">
        <f t="shared" si="2"/>
        <v>-30792.03</v>
      </c>
      <c r="H36" s="4">
        <f t="shared" si="3"/>
        <v>0.7260103336856673</v>
      </c>
    </row>
    <row r="37" spans="1:8" ht="15">
      <c r="A37" s="23" t="s">
        <v>35</v>
      </c>
      <c r="B37" s="23"/>
      <c r="C37" s="23"/>
      <c r="D37" s="5" t="s">
        <v>7</v>
      </c>
      <c r="E37" s="6">
        <f>SUMIF($D$13:$D$36,"Brutto",E$13:E$36)</f>
        <v>25362349.900000002</v>
      </c>
      <c r="F37" s="6">
        <f>SUMIF($D$13:$D$36,"Brutto",F$13:F$36)</f>
        <v>29179001.070000004</v>
      </c>
      <c r="G37" s="3">
        <f t="shared" si="2"/>
        <v>3816651.170000002</v>
      </c>
      <c r="H37" s="7">
        <f t="shared" si="3"/>
        <v>1.1504849189861543</v>
      </c>
    </row>
    <row r="38" spans="1:8" ht="15">
      <c r="A38" s="23"/>
      <c r="B38" s="23"/>
      <c r="C38" s="23"/>
      <c r="D38" s="5" t="s">
        <v>8</v>
      </c>
      <c r="E38" s="6">
        <f>SUMIF($D$13:$D$36,"umorzenie",E$13:E$36)</f>
        <v>9055480.32</v>
      </c>
      <c r="F38" s="6">
        <f>SUMIF($D$13:$D$36,"umorzenie",F$13:F$36)</f>
        <v>9742973.87</v>
      </c>
      <c r="G38" s="3">
        <f t="shared" si="2"/>
        <v>687493.5499999989</v>
      </c>
      <c r="H38" s="7">
        <f t="shared" si="3"/>
        <v>1.0759201638903235</v>
      </c>
    </row>
    <row r="39" spans="1:8" ht="15">
      <c r="A39" s="23"/>
      <c r="B39" s="23"/>
      <c r="C39" s="23"/>
      <c r="D39" s="5" t="s">
        <v>9</v>
      </c>
      <c r="E39" s="6">
        <f>SUMIF($D$13:$D$36,"netto",E$13:E$36)</f>
        <v>16306869.580000002</v>
      </c>
      <c r="F39" s="6">
        <f>SUMIF($D$13:$D$36,"netto",F$13:F$36)</f>
        <v>19436027.200000003</v>
      </c>
      <c r="G39" s="3">
        <f t="shared" si="2"/>
        <v>3129157.620000001</v>
      </c>
      <c r="H39" s="7">
        <f t="shared" si="3"/>
        <v>1.1918919878918908</v>
      </c>
    </row>
    <row r="40" spans="1:8" ht="15">
      <c r="A40" s="23" t="s">
        <v>36</v>
      </c>
      <c r="B40" s="23"/>
      <c r="C40" s="23"/>
      <c r="D40" s="23"/>
      <c r="E40" s="23"/>
      <c r="F40" s="23"/>
      <c r="G40" s="23"/>
      <c r="H40" s="23"/>
    </row>
    <row r="41" spans="1:8" ht="15">
      <c r="A41" s="12" t="s">
        <v>37</v>
      </c>
      <c r="B41" s="27" t="s">
        <v>38</v>
      </c>
      <c r="C41" s="28"/>
      <c r="D41" s="2" t="s">
        <v>7</v>
      </c>
      <c r="E41" s="3">
        <v>759084.98</v>
      </c>
      <c r="F41" s="3">
        <v>702243.63</v>
      </c>
      <c r="G41" s="3">
        <f>F41-E41</f>
        <v>-56841.34999999998</v>
      </c>
      <c r="H41" s="4">
        <f>F41/E41</f>
        <v>0.9251185947586528</v>
      </c>
    </row>
    <row r="42" spans="1:8" ht="15">
      <c r="A42" s="13"/>
      <c r="B42" s="29"/>
      <c r="C42" s="30"/>
      <c r="D42" s="2" t="s">
        <v>8</v>
      </c>
      <c r="E42" s="3">
        <v>759084.98</v>
      </c>
      <c r="F42" s="3">
        <v>702243.63</v>
      </c>
      <c r="G42" s="3">
        <f>F42-E42</f>
        <v>-56841.34999999998</v>
      </c>
      <c r="H42" s="4">
        <f>F42/E42</f>
        <v>0.9251185947586528</v>
      </c>
    </row>
    <row r="43" spans="1:8" ht="15">
      <c r="A43" s="14"/>
      <c r="B43" s="31"/>
      <c r="C43" s="32"/>
      <c r="D43" s="2" t="s">
        <v>9</v>
      </c>
      <c r="E43" s="3">
        <v>0</v>
      </c>
      <c r="F43" s="3">
        <v>0</v>
      </c>
      <c r="G43" s="3">
        <f>F43-E43</f>
        <v>0</v>
      </c>
      <c r="H43" s="4" t="e">
        <f>F43/E43</f>
        <v>#DIV/0!</v>
      </c>
    </row>
    <row r="44" spans="1:8" ht="15">
      <c r="A44" s="33" t="s">
        <v>39</v>
      </c>
      <c r="B44" s="34"/>
      <c r="C44" s="34"/>
      <c r="D44" s="34"/>
      <c r="E44" s="34"/>
      <c r="F44" s="34"/>
      <c r="G44" s="34"/>
      <c r="H44" s="35"/>
    </row>
    <row r="45" spans="1:8" ht="15">
      <c r="A45" s="12" t="s">
        <v>40</v>
      </c>
      <c r="B45" s="27" t="s">
        <v>41</v>
      </c>
      <c r="C45" s="28"/>
      <c r="D45" s="2" t="s">
        <v>7</v>
      </c>
      <c r="E45" s="3">
        <v>158965.21</v>
      </c>
      <c r="F45" s="3">
        <v>160880.21</v>
      </c>
      <c r="G45" s="3">
        <f>F45-E45</f>
        <v>1915</v>
      </c>
      <c r="H45" s="4">
        <f>F45/E45</f>
        <v>1.0120466610272776</v>
      </c>
    </row>
    <row r="46" spans="1:8" ht="15">
      <c r="A46" s="13"/>
      <c r="B46" s="29"/>
      <c r="C46" s="30"/>
      <c r="D46" s="2" t="s">
        <v>8</v>
      </c>
      <c r="E46" s="3">
        <v>158965.21</v>
      </c>
      <c r="F46" s="3">
        <v>160880.21</v>
      </c>
      <c r="G46" s="3">
        <f>F46-E46</f>
        <v>1915</v>
      </c>
      <c r="H46" s="4">
        <f>F46/E46</f>
        <v>1.0120466610272776</v>
      </c>
    </row>
    <row r="47" spans="1:8" ht="15">
      <c r="A47" s="14"/>
      <c r="B47" s="31"/>
      <c r="C47" s="32"/>
      <c r="D47" s="2" t="s">
        <v>9</v>
      </c>
      <c r="E47" s="3">
        <v>0</v>
      </c>
      <c r="F47" s="3">
        <v>0</v>
      </c>
      <c r="G47" s="3">
        <f>F47-E47</f>
        <v>0</v>
      </c>
      <c r="H47" s="4" t="e">
        <f>F47/E47</f>
        <v>#DIV/0!</v>
      </c>
    </row>
    <row r="48" spans="1:8" ht="15">
      <c r="A48" s="33" t="s">
        <v>42</v>
      </c>
      <c r="B48" s="34"/>
      <c r="C48" s="34"/>
      <c r="D48" s="34"/>
      <c r="E48" s="34"/>
      <c r="F48" s="34"/>
      <c r="G48" s="34"/>
      <c r="H48" s="35"/>
    </row>
    <row r="49" spans="1:8" ht="15">
      <c r="A49" s="12" t="s">
        <v>43</v>
      </c>
      <c r="B49" s="27" t="s">
        <v>44</v>
      </c>
      <c r="C49" s="28"/>
      <c r="D49" s="2" t="s">
        <v>7</v>
      </c>
      <c r="E49" s="3"/>
      <c r="F49" s="3"/>
      <c r="G49" s="3">
        <f>F49-E49</f>
        <v>0</v>
      </c>
      <c r="H49" s="4" t="e">
        <f>F49/E49</f>
        <v>#DIV/0!</v>
      </c>
    </row>
    <row r="50" spans="1:8" ht="15">
      <c r="A50" s="13"/>
      <c r="B50" s="29"/>
      <c r="C50" s="30"/>
      <c r="D50" s="2" t="s">
        <v>8</v>
      </c>
      <c r="E50" s="3"/>
      <c r="F50" s="3"/>
      <c r="G50" s="3">
        <f>F50-E50</f>
        <v>0</v>
      </c>
      <c r="H50" s="4" t="e">
        <f>F50/E50</f>
        <v>#DIV/0!</v>
      </c>
    </row>
    <row r="51" spans="1:8" ht="15">
      <c r="A51" s="14"/>
      <c r="B51" s="31"/>
      <c r="C51" s="32"/>
      <c r="D51" s="2" t="s">
        <v>9</v>
      </c>
      <c r="E51" s="3"/>
      <c r="F51" s="3"/>
      <c r="G51" s="3">
        <f>F51-E51</f>
        <v>0</v>
      </c>
      <c r="H51" s="4" t="e">
        <f>F51/E51</f>
        <v>#DIV/0!</v>
      </c>
    </row>
    <row r="52" spans="1:8" ht="15">
      <c r="A52" s="33" t="s">
        <v>45</v>
      </c>
      <c r="B52" s="34"/>
      <c r="C52" s="34"/>
      <c r="D52" s="34"/>
      <c r="E52" s="34"/>
      <c r="F52" s="34"/>
      <c r="G52" s="34"/>
      <c r="H52" s="35"/>
    </row>
    <row r="53" spans="1:8" ht="15">
      <c r="A53" s="12" t="s">
        <v>46</v>
      </c>
      <c r="B53" s="27" t="s">
        <v>54</v>
      </c>
      <c r="C53" s="28"/>
      <c r="D53" s="2" t="s">
        <v>7</v>
      </c>
      <c r="E53" s="3">
        <v>48915.36</v>
      </c>
      <c r="F53" s="3">
        <v>48915.36</v>
      </c>
      <c r="G53" s="3">
        <f>F53-E53</f>
        <v>0</v>
      </c>
      <c r="H53" s="4">
        <f>F53/E53</f>
        <v>1</v>
      </c>
    </row>
    <row r="54" spans="1:8" ht="15">
      <c r="A54" s="13"/>
      <c r="B54" s="29"/>
      <c r="C54" s="30"/>
      <c r="D54" s="2" t="s">
        <v>8</v>
      </c>
      <c r="E54" s="3">
        <v>48915.36</v>
      </c>
      <c r="F54" s="3">
        <v>48915.36</v>
      </c>
      <c r="G54" s="3">
        <f>F54-E54</f>
        <v>0</v>
      </c>
      <c r="H54" s="4">
        <f>F54/E54</f>
        <v>1</v>
      </c>
    </row>
    <row r="55" spans="1:8" ht="15">
      <c r="A55" s="14"/>
      <c r="B55" s="31"/>
      <c r="C55" s="32"/>
      <c r="D55" s="2" t="s">
        <v>9</v>
      </c>
      <c r="E55" s="3">
        <v>0</v>
      </c>
      <c r="F55" s="3">
        <v>0</v>
      </c>
      <c r="G55" s="3">
        <f>F55-E55</f>
        <v>0</v>
      </c>
      <c r="H55" s="4" t="e">
        <f>F55/E55</f>
        <v>#DIV/0!</v>
      </c>
    </row>
    <row r="56" spans="1:8" ht="15">
      <c r="A56" s="33" t="s">
        <v>47</v>
      </c>
      <c r="B56" s="34"/>
      <c r="C56" s="34"/>
      <c r="D56" s="34"/>
      <c r="E56" s="34"/>
      <c r="F56" s="34"/>
      <c r="G56" s="34"/>
      <c r="H56" s="35"/>
    </row>
    <row r="57" spans="1:8" ht="15">
      <c r="A57" s="12" t="s">
        <v>48</v>
      </c>
      <c r="B57" s="27" t="s">
        <v>55</v>
      </c>
      <c r="C57" s="28"/>
      <c r="D57" s="2" t="s">
        <v>7</v>
      </c>
      <c r="E57" s="3"/>
      <c r="F57" s="3"/>
      <c r="G57" s="3">
        <f>F57-E57</f>
        <v>0</v>
      </c>
      <c r="H57" s="4" t="e">
        <f>F57/E57</f>
        <v>#DIV/0!</v>
      </c>
    </row>
    <row r="58" spans="1:8" ht="36">
      <c r="A58" s="13"/>
      <c r="B58" s="29"/>
      <c r="C58" s="30"/>
      <c r="D58" s="8" t="s">
        <v>49</v>
      </c>
      <c r="E58" s="3"/>
      <c r="F58" s="3"/>
      <c r="G58" s="3">
        <f>F58-E58</f>
        <v>0</v>
      </c>
      <c r="H58" s="4" t="e">
        <f>F58/E58</f>
        <v>#DIV/0!</v>
      </c>
    </row>
    <row r="59" spans="1:8" ht="15">
      <c r="A59" s="14"/>
      <c r="B59" s="31"/>
      <c r="C59" s="32"/>
      <c r="D59" s="2" t="s">
        <v>9</v>
      </c>
      <c r="E59" s="3"/>
      <c r="F59" s="3"/>
      <c r="G59" s="3">
        <f>F59-E59</f>
        <v>0</v>
      </c>
      <c r="H59" s="4" t="e">
        <f>F59/E59</f>
        <v>#DIV/0!</v>
      </c>
    </row>
    <row r="60" spans="1:8" ht="15">
      <c r="A60" s="33" t="s">
        <v>50</v>
      </c>
      <c r="B60" s="34"/>
      <c r="C60" s="34"/>
      <c r="D60" s="34"/>
      <c r="E60" s="34"/>
      <c r="F60" s="34"/>
      <c r="G60" s="34"/>
      <c r="H60" s="35"/>
    </row>
    <row r="61" spans="1:8" ht="15">
      <c r="A61" s="12" t="s">
        <v>51</v>
      </c>
      <c r="B61" s="27" t="s">
        <v>52</v>
      </c>
      <c r="C61" s="28"/>
      <c r="D61" s="2" t="s">
        <v>7</v>
      </c>
      <c r="E61" s="3">
        <v>11562</v>
      </c>
      <c r="F61" s="3">
        <v>12762</v>
      </c>
      <c r="G61" s="3">
        <f aca="true" t="shared" si="4" ref="G61:G66">F61-E61</f>
        <v>1200</v>
      </c>
      <c r="H61" s="4">
        <f aca="true" t="shared" si="5" ref="H61:H66">F61/E61</f>
        <v>1.1037882719252725</v>
      </c>
    </row>
    <row r="62" spans="1:8" ht="15">
      <c r="A62" s="13"/>
      <c r="B62" s="29"/>
      <c r="C62" s="30"/>
      <c r="D62" s="2" t="s">
        <v>8</v>
      </c>
      <c r="E62" s="3">
        <v>0</v>
      </c>
      <c r="F62" s="3">
        <v>0</v>
      </c>
      <c r="G62" s="3">
        <f t="shared" si="4"/>
        <v>0</v>
      </c>
      <c r="H62" s="4" t="e">
        <f t="shared" si="5"/>
        <v>#DIV/0!</v>
      </c>
    </row>
    <row r="63" spans="1:8" ht="15">
      <c r="A63" s="14"/>
      <c r="B63" s="31"/>
      <c r="C63" s="32"/>
      <c r="D63" s="2" t="s">
        <v>9</v>
      </c>
      <c r="E63" s="3">
        <v>11562</v>
      </c>
      <c r="F63" s="3">
        <v>12762</v>
      </c>
      <c r="G63" s="3">
        <f t="shared" si="4"/>
        <v>1200</v>
      </c>
      <c r="H63" s="4">
        <f t="shared" si="5"/>
        <v>1.1037882719252725</v>
      </c>
    </row>
    <row r="64" spans="1:8" ht="15">
      <c r="A64" s="23" t="s">
        <v>53</v>
      </c>
      <c r="B64" s="23"/>
      <c r="C64" s="23"/>
      <c r="D64" s="5" t="s">
        <v>7</v>
      </c>
      <c r="E64" s="6">
        <f aca="true" t="shared" si="6" ref="E64:F66">SUM(E9,E37,E41,E45,E49,E53,E57,E61)</f>
        <v>29576033.780000005</v>
      </c>
      <c r="F64" s="6">
        <f t="shared" si="6"/>
        <v>33338958.600000005</v>
      </c>
      <c r="G64" s="6">
        <f t="shared" si="4"/>
        <v>3762924.8200000003</v>
      </c>
      <c r="H64" s="7">
        <f t="shared" si="5"/>
        <v>1.1272288518464086</v>
      </c>
    </row>
    <row r="65" spans="1:8" ht="15">
      <c r="A65" s="23"/>
      <c r="B65" s="23"/>
      <c r="C65" s="23"/>
      <c r="D65" s="5" t="s">
        <v>8</v>
      </c>
      <c r="E65" s="6">
        <f t="shared" si="6"/>
        <v>10022445.870000001</v>
      </c>
      <c r="F65" s="6">
        <f t="shared" si="6"/>
        <v>10655013.07</v>
      </c>
      <c r="G65" s="6">
        <f t="shared" si="4"/>
        <v>632567.1999999993</v>
      </c>
      <c r="H65" s="7">
        <f t="shared" si="5"/>
        <v>1.0631150527730413</v>
      </c>
    </row>
    <row r="66" spans="1:8" ht="15">
      <c r="A66" s="23"/>
      <c r="B66" s="23"/>
      <c r="C66" s="23"/>
      <c r="D66" s="5" t="s">
        <v>9</v>
      </c>
      <c r="E66" s="6">
        <f t="shared" si="6"/>
        <v>19553587.910000004</v>
      </c>
      <c r="F66" s="6">
        <f t="shared" si="6"/>
        <v>22683945.53</v>
      </c>
      <c r="G66" s="6">
        <f t="shared" si="4"/>
        <v>3130357.6199999973</v>
      </c>
      <c r="H66" s="7">
        <f t="shared" si="5"/>
        <v>1.1600912136641217</v>
      </c>
    </row>
    <row r="69" spans="2:8" ht="163.5" customHeight="1">
      <c r="B69" s="36" t="s">
        <v>58</v>
      </c>
      <c r="C69" s="36"/>
      <c r="D69" s="36"/>
      <c r="E69" s="36"/>
      <c r="F69" s="36"/>
      <c r="G69" s="36"/>
      <c r="H69" s="36"/>
    </row>
  </sheetData>
  <sheetProtection/>
  <mergeCells count="56">
    <mergeCell ref="B69:H69"/>
    <mergeCell ref="A52:H52"/>
    <mergeCell ref="A53:A55"/>
    <mergeCell ref="B53:C55"/>
    <mergeCell ref="A64:C66"/>
    <mergeCell ref="A56:H56"/>
    <mergeCell ref="A57:A59"/>
    <mergeCell ref="B57:C59"/>
    <mergeCell ref="A60:H60"/>
    <mergeCell ref="A61:A63"/>
    <mergeCell ref="B61:C63"/>
    <mergeCell ref="A44:H44"/>
    <mergeCell ref="A48:H48"/>
    <mergeCell ref="A49:A51"/>
    <mergeCell ref="B49:C51"/>
    <mergeCell ref="A45:A47"/>
    <mergeCell ref="B45:C47"/>
    <mergeCell ref="C31:C33"/>
    <mergeCell ref="A34:A36"/>
    <mergeCell ref="B34:B36"/>
    <mergeCell ref="C34:C36"/>
    <mergeCell ref="A41:A43"/>
    <mergeCell ref="B41:C43"/>
    <mergeCell ref="A37:C39"/>
    <mergeCell ref="A40:H40"/>
    <mergeCell ref="A31:A33"/>
    <mergeCell ref="B31:B33"/>
    <mergeCell ref="A25:A27"/>
    <mergeCell ref="B25:B27"/>
    <mergeCell ref="C25:C27"/>
    <mergeCell ref="A28:A30"/>
    <mergeCell ref="B28:B30"/>
    <mergeCell ref="C28:C30"/>
    <mergeCell ref="A19:A21"/>
    <mergeCell ref="B19:B21"/>
    <mergeCell ref="C19:C21"/>
    <mergeCell ref="A22:A24"/>
    <mergeCell ref="B22:B24"/>
    <mergeCell ref="C22:C24"/>
    <mergeCell ref="C13:C15"/>
    <mergeCell ref="E1:G1"/>
    <mergeCell ref="H1:H2"/>
    <mergeCell ref="A3:A8"/>
    <mergeCell ref="B3:B8"/>
    <mergeCell ref="C3:C5"/>
    <mergeCell ref="C6:C8"/>
    <mergeCell ref="A16:A18"/>
    <mergeCell ref="B16:B18"/>
    <mergeCell ref="C16:C18"/>
    <mergeCell ref="A1:A2"/>
    <mergeCell ref="B1:B2"/>
    <mergeCell ref="C1:D2"/>
    <mergeCell ref="A9:C11"/>
    <mergeCell ref="A12:H12"/>
    <mergeCell ref="A13:A15"/>
    <mergeCell ref="B13:B15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2021-02-12T11:45:14Z</dcterms:modified>
  <cp:category/>
  <cp:version/>
  <cp:contentType/>
  <cp:contentStatus/>
</cp:coreProperties>
</file>